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D22" i="2"/>
  <c r="D21"/>
  <c r="D20"/>
  <c r="D19"/>
  <c r="D18"/>
  <c r="C24"/>
  <c r="C23"/>
  <c r="C22"/>
  <c r="C21"/>
  <c r="C20"/>
  <c r="C19"/>
  <c r="C18"/>
  <c r="D17"/>
  <c r="C17"/>
  <c r="D16"/>
  <c r="C16"/>
  <c r="D15"/>
  <c r="C15"/>
  <c r="D13"/>
  <c r="C13"/>
  <c r="B22"/>
  <c r="B21"/>
  <c r="B20"/>
  <c r="B19"/>
  <c r="B18"/>
  <c r="B16"/>
  <c r="B15"/>
  <c r="B13"/>
</calcChain>
</file>

<file path=xl/sharedStrings.xml><?xml version="1.0" encoding="utf-8"?>
<sst xmlns="http://schemas.openxmlformats.org/spreadsheetml/2006/main" count="24" uniqueCount="22">
  <si>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</si>
  <si>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</si>
  <si>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</si>
  <si>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</si>
  <si>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4</t>
  </si>
  <si>
    <t>8</t>
  </si>
  <si>
    <t>9</t>
  </si>
  <si>
    <t xml:space="preserve">Доходы бюджета - всего  </t>
  </si>
  <si>
    <t>-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</si>
  <si>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</si>
  <si>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</si>
  <si>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</si>
  <si>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</si>
  <si>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</si>
  <si>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</si>
  <si>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</si>
  <si>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</si>
  <si>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</si>
  <si>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x</t>
  </si>
  <si>
    <t>Результат исполнения бюджета                 (дефицит / профицит)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</si>
  <si>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</si>
  <si>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01.10.2019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</si>
</sst>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33">
    <xf numFmtId="0" fontId="0" fillId="0" borderId="0" xfId="0"/>
    <xf numFmtId="0" fontId="0" fillId="0" borderId="0" xfId="0" applyProtection="1">
      <protection locked="0"/>
    </xf>
    <xf numFmtId="0" fontId="3" fillId="0" borderId="1" xfId="3" applyNumberFormat="1" applyProtection="1"/>
    <xf numFmtId="0" fontId="6" fillId="0" borderId="12" xfId="28" applyNumberFormat="1" applyProtection="1">
      <alignment horizontal="center" vertical="center"/>
    </xf>
    <xf numFmtId="49" fontId="6" fillId="0" borderId="4" xfId="30" applyProtection="1">
      <alignment horizontal="center" vertical="center"/>
    </xf>
    <xf numFmtId="0" fontId="6" fillId="0" borderId="13" xfId="31" applyNumberFormat="1" applyProtection="1">
      <alignment horizontal="left" wrapText="1"/>
    </xf>
    <xf numFmtId="4" fontId="6" fillId="0" borderId="15" xfId="34" applyProtection="1">
      <alignment horizontal="right" vertical="center" shrinkToFit="1"/>
    </xf>
    <xf numFmtId="4" fontId="6" fillId="0" borderId="16" xfId="35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1" xfId="39" applyProtection="1">
      <alignment horizontal="center" vertical="center"/>
    </xf>
    <xf numFmtId="165" fontId="6" fillId="0" borderId="11" xfId="40" applyProtection="1">
      <alignment horizontal="right" vertical="center" shrinkToFit="1"/>
    </xf>
    <xf numFmtId="49" fontId="6" fillId="0" borderId="19" xfId="4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" fontId="6" fillId="0" borderId="22" xfId="45" applyProtection="1">
      <alignment horizontal="right" shrinkToFit="1"/>
    </xf>
    <xf numFmtId="4" fontId="6" fillId="0" borderId="23" xfId="46" applyProtection="1">
      <alignment horizontal="right" shrinkToFit="1"/>
    </xf>
    <xf numFmtId="0" fontId="10" fillId="0" borderId="13" xfId="56" applyNumberFormat="1" applyProtection="1">
      <alignment horizontal="left" wrapText="1"/>
    </xf>
    <xf numFmtId="4" fontId="10" fillId="0" borderId="15" xfId="59" applyProtection="1">
      <alignment horizontal="right" shrinkToFit="1"/>
    </xf>
    <xf numFmtId="0" fontId="10" fillId="0" borderId="33" xfId="73" applyNumberFormat="1" applyProtection="1">
      <alignment horizontal="left" wrapText="1"/>
    </xf>
    <xf numFmtId="2" fontId="10" fillId="0" borderId="35" xfId="76" applyProtection="1">
      <alignment horizontal="center" shrinkToFit="1"/>
    </xf>
    <xf numFmtId="4" fontId="10" fillId="0" borderId="35" xfId="77" applyProtection="1">
      <alignment horizontal="right" shrinkToFit="1"/>
    </xf>
    <xf numFmtId="165" fontId="10" fillId="0" borderId="29" xfId="95" applyProtection="1">
      <alignment horizontal="right" vertical="center" shrinkToFit="1"/>
    </xf>
    <xf numFmtId="49" fontId="6" fillId="0" borderId="11" xfId="27" applyProtection="1">
      <alignment horizontal="center" vertical="top" wrapText="1"/>
    </xf>
    <xf numFmtId="49" fontId="6" fillId="0" borderId="11" xfId="27" applyProtection="1">
      <alignment horizontal="center" vertical="top" wrapText="1"/>
      <protection locked="0"/>
    </xf>
    <xf numFmtId="0" fontId="6" fillId="0" borderId="11" xfId="26" applyNumberFormat="1" applyProtection="1">
      <alignment horizontal="center" vertical="top" wrapText="1"/>
    </xf>
    <xf numFmtId="0" fontId="6" fillId="0" borderId="11" xfId="26" applyProtection="1">
      <alignment horizontal="center" vertical="top" wrapText="1"/>
      <protection locked="0"/>
    </xf>
    <xf numFmtId="49" fontId="6" fillId="0" borderId="29" xfId="27" applyBorder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1" xfId="1" applyNumberFormat="1" applyBorder="1" applyProtection="1"/>
    <xf numFmtId="0" fontId="2" fillId="0" borderId="1" xfId="2" applyNumberFormat="1" applyBorder="1" applyProtection="1">
      <alignment horizontal="right"/>
    </xf>
    <xf numFmtId="0" fontId="3" fillId="0" borderId="1" xfId="3" applyNumberFormat="1" applyBorder="1" applyProtection="1"/>
    <xf numFmtId="0" fontId="16" fillId="0" borderId="1" xfId="4" applyNumberFormat="1" applyFont="1" applyBorder="1" applyAlignment="1" applyProtection="1">
      <alignment horizontal="center" vertical="top" wrapText="1"/>
    </xf>
    <xf numFmtId="0" fontId="4" fillId="0" borderId="1" xfId="4" applyNumberFormat="1" applyBorder="1" applyAlignment="1" applyProtection="1">
      <alignment horizontal="center" vertical="top" wrapText="1"/>
    </xf>
    <xf numFmtId="0" fontId="4" fillId="0" borderId="48" xfId="4" applyNumberFormat="1" applyBorder="1" applyAlignment="1" applyProtection="1">
      <alignment horizontal="center" vertical="top" wrapText="1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tabSelected="1" zoomScaleNormal="100" workbookViewId="0">
      <selection activeCell="D23" sqref="D23"/>
    </sheetView>
  </sheetViews>
  <sheetFormatPr defaultRowHeight="15"/>
  <cols>
    <col min="1" max="1" width="31.7109375" style="1" customWidth="1"/>
    <col min="2" max="2" width="16.42578125" style="1" customWidth="1"/>
    <col min="3" max="3" width="14.5703125" style="1" customWidth="1"/>
    <col min="4" max="4" width="15.42578125" style="1" customWidth="1"/>
    <col min="5" max="5" width="9.140625" style="1" customWidth="1"/>
    <col min="6" max="16384" width="9.140625" style="1"/>
  </cols>
  <sheetData>
    <row r="1" spans="1:5" s="26" customFormat="1" ht="12.95" customHeight="1">
      <c r="A1" s="27"/>
      <c r="B1" s="27"/>
      <c r="C1" s="27"/>
      <c r="D1" s="28"/>
      <c r="E1" s="29"/>
    </row>
    <row r="2" spans="1:5" s="26" customFormat="1" ht="12.95" customHeight="1">
      <c r="A2" s="30" t="s">
        <v>21</v>
      </c>
      <c r="B2" s="31"/>
      <c r="C2" s="31"/>
      <c r="D2" s="31"/>
      <c r="E2" s="29"/>
    </row>
    <row r="3" spans="1:5" s="26" customFormat="1" ht="15" customHeight="1">
      <c r="A3" s="31"/>
      <c r="B3" s="31"/>
      <c r="C3" s="31"/>
      <c r="D3" s="31"/>
      <c r="E3" s="29"/>
    </row>
    <row r="4" spans="1:5" s="26" customFormat="1" ht="14.25" customHeight="1">
      <c r="A4" s="31"/>
      <c r="B4" s="31"/>
      <c r="C4" s="31"/>
      <c r="D4" s="31"/>
      <c r="E4" s="29"/>
    </row>
    <row r="5" spans="1:5" s="26" customFormat="1" ht="12" customHeight="1">
      <c r="A5" s="31"/>
      <c r="B5" s="31"/>
      <c r="C5" s="31"/>
      <c r="D5" s="31"/>
      <c r="E5" s="29"/>
    </row>
    <row r="6" spans="1:5" s="26" customFormat="1" ht="12" customHeight="1">
      <c r="A6" s="32"/>
      <c r="B6" s="32"/>
      <c r="C6" s="32"/>
      <c r="D6" s="32"/>
      <c r="E6" s="29"/>
    </row>
    <row r="7" spans="1:5" s="26" customFormat="1" ht="12.75" customHeight="1">
      <c r="A7" s="23" t="s">
        <v>0</v>
      </c>
      <c r="B7" s="21" t="s">
        <v>1</v>
      </c>
      <c r="C7" s="25"/>
      <c r="D7" s="21" t="s">
        <v>2</v>
      </c>
      <c r="E7" s="2"/>
    </row>
    <row r="8" spans="1:5" ht="9.9499999999999993" customHeight="1">
      <c r="A8" s="24"/>
      <c r="B8" s="22"/>
      <c r="C8" s="21" t="s">
        <v>3</v>
      </c>
      <c r="D8" s="22"/>
      <c r="E8" s="2"/>
    </row>
    <row r="9" spans="1:5" ht="9.9499999999999993" customHeight="1">
      <c r="A9" s="24"/>
      <c r="B9" s="22"/>
      <c r="C9" s="22"/>
      <c r="D9" s="22"/>
      <c r="E9" s="2"/>
    </row>
    <row r="10" spans="1:5" ht="9.9499999999999993" customHeight="1">
      <c r="A10" s="24"/>
      <c r="B10" s="22"/>
      <c r="C10" s="22"/>
      <c r="D10" s="22"/>
      <c r="E10" s="2"/>
    </row>
    <row r="11" spans="1:5" ht="6" customHeight="1">
      <c r="A11" s="24"/>
      <c r="B11" s="22"/>
      <c r="C11" s="22"/>
      <c r="D11" s="22"/>
      <c r="E11" s="2"/>
    </row>
    <row r="12" spans="1:5" ht="15" customHeight="1" thickBot="1">
      <c r="A12" s="3">
        <v>1</v>
      </c>
      <c r="B12" s="4" t="s">
        <v>4</v>
      </c>
      <c r="C12" s="4" t="s">
        <v>5</v>
      </c>
      <c r="D12" s="4" t="s">
        <v>6</v>
      </c>
      <c r="E12" s="2"/>
    </row>
    <row r="13" spans="1:5" ht="12.95" customHeight="1">
      <c r="A13" s="5" t="s">
        <v>7</v>
      </c>
      <c r="B13" s="6">
        <f>399775498.8/1000</f>
        <v>399775.4988</v>
      </c>
      <c r="C13" s="6">
        <f>357600942.45/1000</f>
        <v>357600.94244999997</v>
      </c>
      <c r="D13" s="7">
        <f>B13-C13</f>
        <v>42174.556350000028</v>
      </c>
      <c r="E13" s="2"/>
    </row>
    <row r="14" spans="1:5" ht="12.75" customHeight="1">
      <c r="A14" s="8" t="s">
        <v>9</v>
      </c>
      <c r="B14" s="9"/>
      <c r="C14" s="10"/>
      <c r="D14" s="11"/>
      <c r="E14" s="2"/>
    </row>
    <row r="15" spans="1:5" ht="24" thickBot="1">
      <c r="A15" s="12" t="s">
        <v>10</v>
      </c>
      <c r="B15" s="13">
        <f>300000/1000</f>
        <v>300</v>
      </c>
      <c r="C15" s="13">
        <f>98430.01/1000</f>
        <v>98.430009999999996</v>
      </c>
      <c r="D15" s="14">
        <f>213864.38/1000</f>
        <v>213.86438000000001</v>
      </c>
      <c r="E15" s="2"/>
    </row>
    <row r="16" spans="1:5" ht="35.25" thickBot="1">
      <c r="A16" s="12" t="s">
        <v>11</v>
      </c>
      <c r="B16" s="13">
        <f>300000/1000</f>
        <v>300</v>
      </c>
      <c r="C16" s="13">
        <f>86135.62/1000</f>
        <v>86.135619999999989</v>
      </c>
      <c r="D16" s="14">
        <f>213864.38/1000</f>
        <v>213.86438000000001</v>
      </c>
      <c r="E16" s="2"/>
    </row>
    <row r="17" spans="1:5" ht="15.75" thickBot="1">
      <c r="A17" s="12" t="s">
        <v>12</v>
      </c>
      <c r="B17" s="13">
        <v>0</v>
      </c>
      <c r="C17" s="13">
        <f>12294.39/1000</f>
        <v>12.29439</v>
      </c>
      <c r="D17" s="14">
        <f>B17-C17</f>
        <v>-12.29439</v>
      </c>
      <c r="E17" s="2"/>
    </row>
    <row r="18" spans="1:5" ht="35.25" thickBot="1">
      <c r="A18" s="12" t="s">
        <v>13</v>
      </c>
      <c r="B18" s="13">
        <f>399475498.8/1000</f>
        <v>399475.4988</v>
      </c>
      <c r="C18" s="13">
        <f>357502512.44/1000</f>
        <v>357502.51244000002</v>
      </c>
      <c r="D18" s="14">
        <f>52213486.36/1000</f>
        <v>52213.486360000003</v>
      </c>
      <c r="E18" s="2"/>
    </row>
    <row r="19" spans="1:5" ht="24" thickBot="1">
      <c r="A19" s="12" t="s">
        <v>14</v>
      </c>
      <c r="B19" s="13">
        <f>117426700/1000</f>
        <v>117426.7</v>
      </c>
      <c r="C19" s="13">
        <f>115924530/1000</f>
        <v>115924.53</v>
      </c>
      <c r="D19" s="14">
        <f>11742670/1000</f>
        <v>11742.67</v>
      </c>
      <c r="E19" s="2"/>
    </row>
    <row r="20" spans="1:5" ht="24" thickBot="1">
      <c r="A20" s="12" t="s">
        <v>15</v>
      </c>
      <c r="B20" s="13">
        <f>195264600/1000</f>
        <v>195264.6</v>
      </c>
      <c r="C20" s="13">
        <f>175738140/1000</f>
        <v>175738.14</v>
      </c>
      <c r="D20" s="14">
        <f>19526460/1000</f>
        <v>19526.46</v>
      </c>
      <c r="E20" s="2"/>
    </row>
    <row r="21" spans="1:5" ht="15.75" thickBot="1">
      <c r="A21" s="12" t="s">
        <v>16</v>
      </c>
      <c r="B21" s="13">
        <f>86784198.8/1000</f>
        <v>86784.198799999998</v>
      </c>
      <c r="C21" s="13">
        <f>65839842.44/1000</f>
        <v>65839.842439999993</v>
      </c>
      <c r="D21" s="14">
        <f>20944356.36/1000</f>
        <v>20944.356359999998</v>
      </c>
      <c r="E21" s="2"/>
    </row>
    <row r="22" spans="1:5" ht="15.75" thickBot="1">
      <c r="A22" s="15" t="s">
        <v>17</v>
      </c>
      <c r="B22" s="16">
        <f>592405269.8/1000</f>
        <v>592405.26980000001</v>
      </c>
      <c r="C22" s="16">
        <f>350180789.21/1000</f>
        <v>350180.78920999996</v>
      </c>
      <c r="D22" s="16">
        <f>242224480.59/1000</f>
        <v>242224.48058999999</v>
      </c>
    </row>
    <row r="23" spans="1:5" ht="24" thickBot="1">
      <c r="A23" s="17" t="s">
        <v>19</v>
      </c>
      <c r="B23" s="18" t="s">
        <v>18</v>
      </c>
      <c r="C23" s="19">
        <f>7420153.24/1000</f>
        <v>7420.1532400000006</v>
      </c>
      <c r="D23" s="18" t="s">
        <v>18</v>
      </c>
    </row>
    <row r="24" spans="1:5" ht="23.25">
      <c r="A24" s="15" t="s">
        <v>20</v>
      </c>
      <c r="B24" s="20" t="s">
        <v>8</v>
      </c>
      <c r="C24" s="20">
        <f>-7420153.24/1000</f>
        <v>-7420.1532400000006</v>
      </c>
      <c r="D24" s="20" t="s">
        <v>8</v>
      </c>
    </row>
  </sheetData>
  <mergeCells count="5">
    <mergeCell ref="A2:D6"/>
    <mergeCell ref="D7:D11"/>
    <mergeCell ref="C8:C11"/>
    <mergeCell ref="A7:A11"/>
    <mergeCell ref="B7:B11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63C7A98-15F9-43DF-A220-9A9FF54E9D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dcterms:created xsi:type="dcterms:W3CDTF">2019-10-29T07:37:07Z</dcterms:created>
  <dcterms:modified xsi:type="dcterms:W3CDTF">2019-10-29T13:06:17Z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SV_0503127M_2017_9.xlsx</vt:lpwstr>
  </property>
  <property fmtid="{D5CDD505-2E9C-101B-9397-08002B2CF9AE}" pid="3" name="Название отчета">
    <vt:lpwstr>SV_0503127M_2017_9.xlsx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